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chicago1.sharepoint.com/sites/ContractsManagement/Shared Documents/State Homeless Prevention (SHP)/"/>
    </mc:Choice>
  </mc:AlternateContent>
  <xr:revisionPtr revIDLastSave="0" documentId="8_{E80F1197-120C-4C9E-960D-4BB83FFAA333}" xr6:coauthVersionLast="47" xr6:coauthVersionMax="47" xr10:uidLastSave="{00000000-0000-0000-0000-000000000000}"/>
  <bookViews>
    <workbookView xWindow="9600" yWindow="0" windowWidth="9600" windowHeight="10200" firstSheet="1" activeTab="1" xr2:uid="{00000000-000D-0000-FFFF-FFFF00000000}"/>
  </bookViews>
  <sheets>
    <sheet name="Step1 Benchmarks" sheetId="4" r:id="rId1"/>
    <sheet name="Budget Summary" sheetId="1" r:id="rId2"/>
    <sheet name="Form 1" sheetId="2" r:id="rId3"/>
    <sheet name="Form 2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12" i="4" s="1"/>
  <c r="E7" i="2"/>
  <c r="D15" i="1" l="1"/>
  <c r="D16" i="1"/>
  <c r="I15" i="3"/>
  <c r="D9" i="1" s="1"/>
  <c r="I8" i="3"/>
  <c r="D8" i="1" s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6" i="2"/>
  <c r="E22" i="2" l="1"/>
  <c r="C6" i="1" s="1"/>
  <c r="F22" i="2"/>
  <c r="F32" i="2" l="1"/>
  <c r="F31" i="2"/>
  <c r="F29" i="2"/>
  <c r="F33" i="2"/>
  <c r="F30" i="2"/>
  <c r="D6" i="1"/>
  <c r="F28" i="2"/>
  <c r="F27" i="2"/>
  <c r="F26" i="2"/>
  <c r="F34" i="2" l="1"/>
  <c r="F35" i="2" s="1"/>
  <c r="D7" i="1" l="1"/>
  <c r="D11" i="1" l="1"/>
  <c r="D13" i="1" l="1"/>
</calcChain>
</file>

<file path=xl/sharedStrings.xml><?xml version="1.0" encoding="utf-8"?>
<sst xmlns="http://schemas.openxmlformats.org/spreadsheetml/2006/main" count="84" uniqueCount="74">
  <si>
    <t>All Chicago</t>
  </si>
  <si>
    <t xml:space="preserve">State Homelessness Prevention Subrecipient Budget </t>
  </si>
  <si>
    <t>Step 1:  Determine Target Eligible Applications and Overall Annual Target Budget</t>
  </si>
  <si>
    <t>Enter Eligible Applications per FTE</t>
  </si>
  <si>
    <t>average caseload per month</t>
  </si>
  <si>
    <t># of Case Manager (only) FTES</t>
  </si>
  <si>
    <t>Total Target Eligible Applications</t>
  </si>
  <si>
    <t>Average Budget Per Eliglble Applications Per Year</t>
  </si>
  <si>
    <t>(do not change this amount)</t>
  </si>
  <si>
    <t>Annual Target Budget</t>
  </si>
  <si>
    <t>(for a total of 276 applications/year)</t>
  </si>
  <si>
    <t>Important Notes</t>
  </si>
  <si>
    <t xml:space="preserve"> -Target Budget is a benchmark, not a hard budget maximum or minimum</t>
  </si>
  <si>
    <t>Budget Year</t>
  </si>
  <si>
    <t>2026-2027</t>
  </si>
  <si>
    <t>Budget Summary</t>
  </si>
  <si>
    <t>Golden cells are formulas, do not change</t>
  </si>
  <si>
    <t>Item of Expenditure</t>
  </si>
  <si>
    <t>Costs to Include</t>
  </si>
  <si>
    <t>FTE Equivalent</t>
  </si>
  <si>
    <t>Budget</t>
  </si>
  <si>
    <t>Personnel (Enter in Form 1)</t>
  </si>
  <si>
    <t>salaries,stipends</t>
  </si>
  <si>
    <t>Fringe Benefits (Enter in Form 1)</t>
  </si>
  <si>
    <t>FICA, unemployment, w/c)</t>
  </si>
  <si>
    <t>Operating/Technical (Enter in Form 2, Section A)</t>
  </si>
  <si>
    <t>Phone, internet</t>
  </si>
  <si>
    <t>Materials and Supplies (Enter in Form 2, Section B)</t>
  </si>
  <si>
    <t>Program supplies</t>
  </si>
  <si>
    <t>Rate (1)</t>
  </si>
  <si>
    <t>Indirect Costs (1)</t>
  </si>
  <si>
    <t>Enter your actual indirect cost rate</t>
  </si>
  <si>
    <t>Other (Describe)</t>
  </si>
  <si>
    <t>Total Budget</t>
  </si>
  <si>
    <t>Target Budget (See Step 1 Tab)</t>
  </si>
  <si>
    <t>Target Average Case Load (See Step 1 Tab)</t>
  </si>
  <si>
    <t>(1) Enter appropriate rate only if you have an approved federally negotiated rate or if your agency has elected to use the 10% de minimis rate.</t>
  </si>
  <si>
    <t xml:space="preserve">    Note, this budget worksheet only calculates the indirect rate based on Personnel and Fringe Benefits.</t>
  </si>
  <si>
    <t>To unprotect sheet PW = fast</t>
  </si>
  <si>
    <t>SHP Subrecipient Budget</t>
  </si>
  <si>
    <t>Personnel Costs</t>
  </si>
  <si>
    <t>Position Title</t>
  </si>
  <si>
    <t>FTEs</t>
  </si>
  <si>
    <t>Annual Salary/Wage</t>
  </si>
  <si>
    <t>% of Time</t>
  </si>
  <si>
    <t>FTEs Charged to Grant</t>
  </si>
  <si>
    <t>Amount Charged to Grant</t>
  </si>
  <si>
    <t>Job Responsibilities</t>
  </si>
  <si>
    <t>Case Manager</t>
  </si>
  <si>
    <t>Supervisor</t>
  </si>
  <si>
    <t>Totals</t>
  </si>
  <si>
    <t>Fringe Benefit Costs:</t>
  </si>
  <si>
    <t>Rate</t>
  </si>
  <si>
    <t>Calculation Description</t>
  </si>
  <si>
    <t>Social Security</t>
  </si>
  <si>
    <t>Medicare</t>
  </si>
  <si>
    <t>State Unemployment</t>
  </si>
  <si>
    <t>Worker's Compensation</t>
  </si>
  <si>
    <t>Medical, Dental, Life, Disability</t>
  </si>
  <si>
    <t>Retirement Plan</t>
  </si>
  <si>
    <t>Other Fringe Benefit (Describe)</t>
  </si>
  <si>
    <t>Total Fringe Benefits</t>
  </si>
  <si>
    <t>Total Personnel Costs</t>
  </si>
  <si>
    <t>Non-Personnel Costs</t>
  </si>
  <si>
    <t>NOTE:  Do not include any costs recovered through your indirect cost rate.</t>
  </si>
  <si>
    <t>Section A:  Operating/Technical</t>
  </si>
  <si>
    <t>Phone</t>
  </si>
  <si>
    <t>Internet</t>
  </si>
  <si>
    <t>Total Operating/Technical</t>
  </si>
  <si>
    <t>Section B:  Materials and Supplies</t>
  </si>
  <si>
    <t>Paper and other office supplies</t>
  </si>
  <si>
    <t xml:space="preserve">Computer and computer supplies </t>
  </si>
  <si>
    <t>Advertisement for community outreach</t>
  </si>
  <si>
    <t>Total Materials and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</si>
</sst>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&quot;$&quot;#,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3" borderId="1" xfId="0" applyFill="1" applyBorder="1"/>
    <xf numFmtId="0" fontId="5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6" fillId="0" borderId="0" xfId="0" quotePrefix="1" applyFont="1"/>
    <xf numFmtId="2" fontId="0" fillId="4" borderId="1" xfId="1" applyNumberFormat="1" applyFon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64" fontId="0" fillId="4" borderId="1" xfId="0" applyNumberFormat="1" applyFill="1" applyBorder="1"/>
    <xf numFmtId="2" fontId="0" fillId="4" borderId="1" xfId="0" applyNumberFormat="1" applyFill="1" applyBorder="1"/>
    <xf numFmtId="164" fontId="0" fillId="4" borderId="1" xfId="1" applyNumberFormat="1" applyFont="1" applyFill="1" applyBorder="1"/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0" fontId="3" fillId="0" borderId="5" xfId="0" applyFont="1" applyBorder="1"/>
    <xf numFmtId="0" fontId="0" fillId="0" borderId="6" xfId="0" applyBorder="1"/>
    <xf numFmtId="0" fontId="0" fillId="0" borderId="11" xfId="0" applyBorder="1"/>
    <xf numFmtId="0" fontId="4" fillId="0" borderId="8" xfId="0" applyFont="1" applyBorder="1"/>
    <xf numFmtId="0" fontId="0" fillId="0" borderId="9" xfId="0" applyBorder="1"/>
    <xf numFmtId="0" fontId="0" fillId="0" borderId="4" xfId="0" applyBorder="1"/>
    <xf numFmtId="0" fontId="0" fillId="0" borderId="7" xfId="0" applyBorder="1"/>
    <xf numFmtId="0" fontId="3" fillId="0" borderId="2" xfId="0" applyFont="1" applyBorder="1"/>
    <xf numFmtId="164" fontId="0" fillId="4" borderId="13" xfId="0" applyNumberFormat="1" applyFill="1" applyBorder="1"/>
    <xf numFmtId="0" fontId="3" fillId="0" borderId="3" xfId="0" applyFont="1" applyBorder="1" applyAlignment="1">
      <alignment horizontal="center" wrapText="1"/>
    </xf>
    <xf numFmtId="2" fontId="0" fillId="4" borderId="1" xfId="0" applyNumberFormat="1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10" fontId="0" fillId="0" borderId="1" xfId="2" applyNumberFormat="1" applyFon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0" fontId="0" fillId="0" borderId="1" xfId="2" applyNumberFormat="1" applyFont="1" applyBorder="1" applyAlignment="1" applyProtection="1">
      <alignment wrapText="1"/>
      <protection locked="0"/>
    </xf>
    <xf numFmtId="164" fontId="0" fillId="0" borderId="1" xfId="0" applyNumberFormat="1" applyBorder="1" applyProtection="1">
      <protection locked="0"/>
    </xf>
    <xf numFmtId="164" fontId="0" fillId="0" borderId="12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Protection="1">
      <protection locked="0"/>
    </xf>
    <xf numFmtId="164" fontId="0" fillId="0" borderId="1" xfId="1" applyNumberFormat="1" applyFont="1" applyBorder="1" applyProtection="1">
      <protection locked="0"/>
    </xf>
    <xf numFmtId="0" fontId="4" fillId="0" borderId="0" xfId="0" applyFont="1"/>
    <xf numFmtId="0" fontId="8" fillId="0" borderId="1" xfId="0" applyFont="1" applyBorder="1" applyAlignment="1" applyProtection="1">
      <alignment wrapText="1"/>
      <protection locked="0"/>
    </xf>
    <xf numFmtId="9" fontId="0" fillId="4" borderId="1" xfId="2" applyFont="1" applyFill="1" applyBorder="1"/>
    <xf numFmtId="165" fontId="0" fillId="0" borderId="1" xfId="2" applyNumberFormat="1" applyFont="1" applyBorder="1" applyProtection="1">
      <protection locked="0"/>
    </xf>
    <xf numFmtId="164" fontId="0" fillId="5" borderId="1" xfId="0" applyNumberFormat="1" applyFill="1" applyBorder="1"/>
    <xf numFmtId="9" fontId="0" fillId="5" borderId="1" xfId="2" applyFont="1" applyFill="1" applyBorder="1"/>
    <xf numFmtId="0" fontId="9" fillId="0" borderId="0" xfId="0" applyFont="1"/>
    <xf numFmtId="0" fontId="0" fillId="4" borderId="1" xfId="0" applyFill="1" applyBorder="1"/>
    <xf numFmtId="0" fontId="0" fillId="0" borderId="15" xfId="0" applyBorder="1"/>
    <xf numFmtId="0" fontId="0" fillId="0" borderId="0" xfId="0" quotePrefix="1"/>
    <xf numFmtId="166" fontId="0" fillId="0" borderId="0" xfId="3" applyNumberFormat="1" applyFont="1" applyFill="1"/>
    <xf numFmtId="166" fontId="0" fillId="6" borderId="14" xfId="3" applyNumberFormat="1" applyFont="1" applyFill="1" applyBorder="1"/>
    <xf numFmtId="0" fontId="4" fillId="0" borderId="11" xfId="0" applyFont="1" applyBorder="1"/>
    <xf numFmtId="164" fontId="0" fillId="4" borderId="7" xfId="0" applyNumberFormat="1" applyFill="1" applyBorder="1"/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3E05-28E8-462B-8EF7-1FAED3EC19BC}">
  <dimension ref="A1:G18"/>
  <sheetViews>
    <sheetView zoomScale="90" zoomScaleNormal="90" workbookViewId="0">
      <selection activeCell="A6" sqref="A6"/>
    </sheetView>
  </sheetViews>
  <sheetFormatPr defaultRowHeight="14.45"/>
  <cols>
    <col min="4" max="4" width="17.28515625" customWidth="1"/>
    <col min="5" max="5" width="12.5703125" bestFit="1" customWidth="1"/>
  </cols>
  <sheetData>
    <row r="1" spans="1:7" ht="18.600000000000001">
      <c r="A1" s="11" t="s">
        <v>0</v>
      </c>
    </row>
    <row r="2" spans="1:7" ht="18.600000000000001">
      <c r="A2" s="11" t="s">
        <v>1</v>
      </c>
    </row>
    <row r="4" spans="1:7">
      <c r="A4" s="54" t="s">
        <v>2</v>
      </c>
      <c r="B4" s="54"/>
      <c r="C4" s="54"/>
      <c r="D4" s="54"/>
      <c r="E4" s="54"/>
      <c r="F4" s="54"/>
    </row>
    <row r="6" spans="1:7">
      <c r="A6" t="s">
        <v>3</v>
      </c>
      <c r="E6">
        <v>23</v>
      </c>
      <c r="F6" t="s">
        <v>4</v>
      </c>
    </row>
    <row r="7" spans="1:7">
      <c r="A7" t="s">
        <v>5</v>
      </c>
      <c r="E7" s="56">
        <v>1</v>
      </c>
    </row>
    <row r="8" spans="1:7">
      <c r="A8" t="s">
        <v>6</v>
      </c>
      <c r="E8">
        <f>+E7*E6</f>
        <v>23</v>
      </c>
    </row>
    <row r="10" spans="1:7">
      <c r="A10" t="s">
        <v>7</v>
      </c>
      <c r="E10" s="58">
        <v>309.42</v>
      </c>
      <c r="F10" t="s">
        <v>8</v>
      </c>
    </row>
    <row r="11" spans="1:7" ht="12" customHeight="1"/>
    <row r="12" spans="1:7" ht="15" thickBot="1">
      <c r="A12" t="s">
        <v>9</v>
      </c>
      <c r="E12" s="59">
        <f>12*(E8*E10)</f>
        <v>85399.920000000013</v>
      </c>
      <c r="G12" t="s">
        <v>10</v>
      </c>
    </row>
    <row r="13" spans="1:7" ht="15" thickTop="1"/>
    <row r="14" spans="1:7">
      <c r="A14" s="54" t="s">
        <v>11</v>
      </c>
    </row>
    <row r="15" spans="1:7">
      <c r="A15" t="s">
        <v>12</v>
      </c>
    </row>
    <row r="18" spans="1:1">
      <c r="A18" s="5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zoomScale="60" zoomScaleNormal="60" workbookViewId="0">
      <selection activeCell="F3" sqref="F3"/>
    </sheetView>
  </sheetViews>
  <sheetFormatPr defaultRowHeight="14.45"/>
  <cols>
    <col min="1" max="1" width="49" customWidth="1"/>
    <col min="2" max="2" width="39.140625" customWidth="1"/>
    <col min="3" max="3" width="20.7109375" customWidth="1"/>
    <col min="4" max="4" width="18.7109375" customWidth="1"/>
    <col min="5" max="5" width="10.85546875" customWidth="1"/>
  </cols>
  <sheetData>
    <row r="1" spans="1:5" ht="18.600000000000001">
      <c r="A1" s="11" t="s">
        <v>0</v>
      </c>
      <c r="B1" s="11"/>
      <c r="C1" s="11" t="s">
        <v>13</v>
      </c>
      <c r="D1" s="11" t="s">
        <v>14</v>
      </c>
    </row>
    <row r="2" spans="1:5" ht="18.600000000000001">
      <c r="A2" s="11" t="s">
        <v>1</v>
      </c>
      <c r="B2" s="11"/>
      <c r="C2" s="11"/>
      <c r="D2" s="11"/>
    </row>
    <row r="3" spans="1:5" ht="18.600000000000001">
      <c r="A3" s="11" t="s">
        <v>15</v>
      </c>
      <c r="B3" s="11"/>
      <c r="C3" s="48" t="s">
        <v>16</v>
      </c>
      <c r="D3" s="11"/>
    </row>
    <row r="4" spans="1:5" ht="18.600000000000001">
      <c r="A4" s="11"/>
      <c r="B4" s="11"/>
      <c r="C4" s="48"/>
      <c r="D4" s="11"/>
    </row>
    <row r="5" spans="1:5" ht="18.600000000000001">
      <c r="A5" s="5" t="s">
        <v>17</v>
      </c>
      <c r="B5" s="5" t="s">
        <v>18</v>
      </c>
      <c r="C5" s="12" t="s">
        <v>19</v>
      </c>
      <c r="D5" s="12" t="s">
        <v>20</v>
      </c>
      <c r="E5" s="2"/>
    </row>
    <row r="6" spans="1:5" ht="30" customHeight="1">
      <c r="A6" s="37" t="s">
        <v>21</v>
      </c>
      <c r="B6" s="37" t="s">
        <v>22</v>
      </c>
      <c r="C6" s="35">
        <f>+'Form 1'!E22</f>
        <v>1.1000000000000001</v>
      </c>
      <c r="D6" s="20">
        <f>+'Form 1'!F22</f>
        <v>57000</v>
      </c>
      <c r="E6" s="2"/>
    </row>
    <row r="7" spans="1:5" ht="30" customHeight="1">
      <c r="A7" s="37" t="s">
        <v>23</v>
      </c>
      <c r="B7" s="37" t="s">
        <v>24</v>
      </c>
      <c r="C7" s="15"/>
      <c r="D7" s="20">
        <f>+'Form 1'!F34</f>
        <v>15647</v>
      </c>
      <c r="E7" s="2"/>
    </row>
    <row r="8" spans="1:5" ht="48.75" customHeight="1">
      <c r="A8" s="37" t="s">
        <v>25</v>
      </c>
      <c r="B8" s="37" t="s">
        <v>26</v>
      </c>
      <c r="C8" s="15"/>
      <c r="D8" s="20">
        <f>+'Form 2'!I8</f>
        <v>0</v>
      </c>
      <c r="E8" s="2"/>
    </row>
    <row r="9" spans="1:5" ht="30" customHeight="1">
      <c r="A9" s="37" t="s">
        <v>27</v>
      </c>
      <c r="B9" s="37" t="s">
        <v>28</v>
      </c>
      <c r="C9" s="15"/>
      <c r="D9" s="20">
        <f>+'Form 2'!I15</f>
        <v>0</v>
      </c>
      <c r="E9" s="2"/>
    </row>
    <row r="10" spans="1:5" ht="15.75" customHeight="1">
      <c r="A10" s="37"/>
      <c r="B10" s="37"/>
      <c r="C10" s="15"/>
      <c r="D10" s="20"/>
      <c r="E10" s="13" t="s">
        <v>29</v>
      </c>
    </row>
    <row r="11" spans="1:5" ht="30" customHeight="1">
      <c r="A11" s="37" t="s">
        <v>30</v>
      </c>
      <c r="B11" s="37" t="s">
        <v>31</v>
      </c>
      <c r="C11" s="15"/>
      <c r="D11" s="20">
        <f>SUM(D6:D7)*E11</f>
        <v>7264.7000000000007</v>
      </c>
      <c r="E11" s="50">
        <v>0.1</v>
      </c>
    </row>
    <row r="12" spans="1:5" ht="30" customHeight="1">
      <c r="A12" s="36" t="s">
        <v>32</v>
      </c>
      <c r="B12" s="49"/>
      <c r="C12" s="15"/>
      <c r="D12" s="52"/>
      <c r="E12" s="53"/>
    </row>
    <row r="13" spans="1:5" ht="30" customHeight="1">
      <c r="A13" s="14" t="s">
        <v>33</v>
      </c>
      <c r="B13" s="2"/>
      <c r="C13" s="3"/>
      <c r="D13" s="20">
        <f>SUM(D6:D12)</f>
        <v>79911.7</v>
      </c>
      <c r="E13" s="2"/>
    </row>
    <row r="14" spans="1:5">
      <c r="A14" s="15"/>
      <c r="B14" s="3"/>
      <c r="C14" s="3"/>
      <c r="D14" s="16"/>
      <c r="E14" s="3"/>
    </row>
    <row r="15" spans="1:5" ht="30" customHeight="1">
      <c r="A15" s="14" t="s">
        <v>34</v>
      </c>
      <c r="B15" s="2"/>
      <c r="C15" s="2"/>
      <c r="D15" s="20">
        <f>'Step1 Benchmarks'!E12</f>
        <v>85399.920000000013</v>
      </c>
      <c r="E15" s="2"/>
    </row>
    <row r="16" spans="1:5" ht="30" customHeight="1">
      <c r="A16" s="14" t="s">
        <v>35</v>
      </c>
      <c r="B16" s="2"/>
      <c r="C16" s="2"/>
      <c r="D16" s="55">
        <f>+'Step1 Benchmarks'!E8</f>
        <v>23</v>
      </c>
      <c r="E16" s="2"/>
    </row>
    <row r="17" spans="1:4">
      <c r="D17" s="1"/>
    </row>
    <row r="18" spans="1:4">
      <c r="A18" s="17" t="s">
        <v>36</v>
      </c>
      <c r="D18" s="1"/>
    </row>
    <row r="19" spans="1:4">
      <c r="A19" s="17" t="s">
        <v>37</v>
      </c>
    </row>
    <row r="21" spans="1:4">
      <c r="A21" t="s">
        <v>38</v>
      </c>
    </row>
  </sheetData>
  <pageMargins left="0.7" right="0.7" top="0.75" bottom="0.75" header="0.3" footer="0.3"/>
  <pageSetup scale="8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zoomScale="60" zoomScaleNormal="60" workbookViewId="0">
      <selection activeCell="A3" sqref="A3"/>
    </sheetView>
  </sheetViews>
  <sheetFormatPr defaultRowHeight="14.45"/>
  <cols>
    <col min="1" max="1" width="39.5703125" customWidth="1"/>
    <col min="2" max="2" width="11" customWidth="1"/>
    <col min="3" max="3" width="25.7109375" customWidth="1"/>
    <col min="4" max="5" width="12" customWidth="1"/>
    <col min="6" max="6" width="25.7109375" customWidth="1"/>
    <col min="7" max="7" width="11.42578125" customWidth="1"/>
    <col min="9" max="9" width="20.28515625" customWidth="1"/>
  </cols>
  <sheetData>
    <row r="1" spans="1:9" ht="18.600000000000001">
      <c r="A1" s="11" t="s">
        <v>0</v>
      </c>
    </row>
    <row r="2" spans="1:9" ht="18.600000000000001">
      <c r="A2" s="11" t="s">
        <v>39</v>
      </c>
    </row>
    <row r="3" spans="1:9" ht="18.600000000000001">
      <c r="A3" s="11" t="s">
        <v>40</v>
      </c>
      <c r="C3" s="48" t="s">
        <v>16</v>
      </c>
    </row>
    <row r="5" spans="1:9" ht="45" customHeight="1">
      <c r="A5" s="7" t="s">
        <v>41</v>
      </c>
      <c r="B5" s="8" t="s">
        <v>42</v>
      </c>
      <c r="C5" s="23" t="s">
        <v>43</v>
      </c>
      <c r="D5" s="8" t="s">
        <v>44</v>
      </c>
      <c r="E5" s="23" t="s">
        <v>45</v>
      </c>
      <c r="F5" s="23" t="s">
        <v>46</v>
      </c>
      <c r="G5" s="81" t="s">
        <v>47</v>
      </c>
      <c r="H5" s="81"/>
      <c r="I5" s="81"/>
    </row>
    <row r="6" spans="1:9" ht="18" customHeight="1">
      <c r="A6" s="39" t="s">
        <v>48</v>
      </c>
      <c r="B6" s="40">
        <v>1</v>
      </c>
      <c r="C6" s="41">
        <v>50500</v>
      </c>
      <c r="D6" s="42">
        <v>1</v>
      </c>
      <c r="E6" s="18">
        <f>+D6*B6</f>
        <v>1</v>
      </c>
      <c r="F6" s="19">
        <f>+C6*B6*D6</f>
        <v>50500</v>
      </c>
      <c r="G6" s="79"/>
      <c r="H6" s="79"/>
      <c r="I6" s="79"/>
    </row>
    <row r="7" spans="1:9" ht="18" customHeight="1">
      <c r="A7" s="39" t="s">
        <v>49</v>
      </c>
      <c r="B7" s="40">
        <v>1</v>
      </c>
      <c r="C7" s="41">
        <v>65000</v>
      </c>
      <c r="D7" s="42">
        <v>0.1</v>
      </c>
      <c r="E7" s="18">
        <f>+D7*B7</f>
        <v>0.1</v>
      </c>
      <c r="F7" s="19">
        <f t="shared" ref="F7:F21" si="0">+C7*B7*D7</f>
        <v>6500</v>
      </c>
      <c r="G7" s="79"/>
      <c r="H7" s="79"/>
      <c r="I7" s="79"/>
    </row>
    <row r="8" spans="1:9" ht="18" customHeight="1">
      <c r="A8" s="39"/>
      <c r="B8" s="40"/>
      <c r="C8" s="41"/>
      <c r="D8" s="42"/>
      <c r="E8" s="18">
        <f t="shared" ref="E8:E21" si="1">+D8*B8</f>
        <v>0</v>
      </c>
      <c r="F8" s="19">
        <f t="shared" si="0"/>
        <v>0</v>
      </c>
      <c r="G8" s="79"/>
      <c r="H8" s="79"/>
      <c r="I8" s="79"/>
    </row>
    <row r="9" spans="1:9" ht="18" customHeight="1">
      <c r="A9" s="39"/>
      <c r="B9" s="40"/>
      <c r="C9" s="41"/>
      <c r="D9" s="42"/>
      <c r="E9" s="18">
        <f t="shared" si="1"/>
        <v>0</v>
      </c>
      <c r="F9" s="19">
        <f t="shared" si="0"/>
        <v>0</v>
      </c>
      <c r="G9" s="79"/>
      <c r="H9" s="79"/>
      <c r="I9" s="79"/>
    </row>
    <row r="10" spans="1:9" ht="18" customHeight="1">
      <c r="A10" s="39"/>
      <c r="B10" s="40"/>
      <c r="C10" s="41"/>
      <c r="D10" s="42"/>
      <c r="E10" s="18">
        <f t="shared" si="1"/>
        <v>0</v>
      </c>
      <c r="F10" s="19">
        <f t="shared" si="0"/>
        <v>0</v>
      </c>
      <c r="G10" s="79"/>
      <c r="H10" s="79"/>
      <c r="I10" s="79"/>
    </row>
    <row r="11" spans="1:9" ht="18" customHeight="1">
      <c r="A11" s="39"/>
      <c r="B11" s="40"/>
      <c r="C11" s="41"/>
      <c r="D11" s="42"/>
      <c r="E11" s="18">
        <f t="shared" si="1"/>
        <v>0</v>
      </c>
      <c r="F11" s="19">
        <f t="shared" si="0"/>
        <v>0</v>
      </c>
      <c r="G11" s="79"/>
      <c r="H11" s="79"/>
      <c r="I11" s="79"/>
    </row>
    <row r="12" spans="1:9" ht="18" customHeight="1">
      <c r="A12" s="39"/>
      <c r="B12" s="40"/>
      <c r="C12" s="41"/>
      <c r="D12" s="42"/>
      <c r="E12" s="18">
        <f t="shared" si="1"/>
        <v>0</v>
      </c>
      <c r="F12" s="19">
        <f t="shared" si="0"/>
        <v>0</v>
      </c>
      <c r="G12" s="79"/>
      <c r="H12" s="79"/>
      <c r="I12" s="79"/>
    </row>
    <row r="13" spans="1:9" ht="18" customHeight="1">
      <c r="A13" s="39"/>
      <c r="B13" s="40"/>
      <c r="C13" s="41"/>
      <c r="D13" s="42"/>
      <c r="E13" s="18">
        <f t="shared" si="1"/>
        <v>0</v>
      </c>
      <c r="F13" s="19">
        <f t="shared" si="0"/>
        <v>0</v>
      </c>
      <c r="G13" s="79"/>
      <c r="H13" s="79"/>
      <c r="I13" s="79"/>
    </row>
    <row r="14" spans="1:9" ht="18" customHeight="1">
      <c r="A14" s="39"/>
      <c r="B14" s="40"/>
      <c r="C14" s="41"/>
      <c r="D14" s="42"/>
      <c r="E14" s="18">
        <f t="shared" si="1"/>
        <v>0</v>
      </c>
      <c r="F14" s="19">
        <f t="shared" si="0"/>
        <v>0</v>
      </c>
      <c r="G14" s="79"/>
      <c r="H14" s="79"/>
      <c r="I14" s="79"/>
    </row>
    <row r="15" spans="1:9" ht="18" customHeight="1">
      <c r="A15" s="39"/>
      <c r="B15" s="40"/>
      <c r="C15" s="41"/>
      <c r="D15" s="42"/>
      <c r="E15" s="18">
        <f t="shared" si="1"/>
        <v>0</v>
      </c>
      <c r="F15" s="19">
        <f t="shared" si="0"/>
        <v>0</v>
      </c>
      <c r="G15" s="79"/>
      <c r="H15" s="79"/>
      <c r="I15" s="79"/>
    </row>
    <row r="16" spans="1:9" ht="18" customHeight="1">
      <c r="A16" s="39"/>
      <c r="B16" s="40"/>
      <c r="C16" s="41"/>
      <c r="D16" s="42"/>
      <c r="E16" s="18">
        <f t="shared" si="1"/>
        <v>0</v>
      </c>
      <c r="F16" s="19">
        <f t="shared" si="0"/>
        <v>0</v>
      </c>
      <c r="G16" s="79"/>
      <c r="H16" s="79"/>
      <c r="I16" s="79"/>
    </row>
    <row r="17" spans="1:9" ht="18" customHeight="1">
      <c r="A17" s="39"/>
      <c r="B17" s="40"/>
      <c r="C17" s="41"/>
      <c r="D17" s="42"/>
      <c r="E17" s="18">
        <f t="shared" si="1"/>
        <v>0</v>
      </c>
      <c r="F17" s="19">
        <f t="shared" si="0"/>
        <v>0</v>
      </c>
      <c r="G17" s="79"/>
      <c r="H17" s="79"/>
      <c r="I17" s="79"/>
    </row>
    <row r="18" spans="1:9" ht="18" customHeight="1">
      <c r="A18" s="39"/>
      <c r="B18" s="40"/>
      <c r="C18" s="41"/>
      <c r="D18" s="42"/>
      <c r="E18" s="18">
        <f t="shared" si="1"/>
        <v>0</v>
      </c>
      <c r="F18" s="19">
        <f t="shared" si="0"/>
        <v>0</v>
      </c>
      <c r="G18" s="79"/>
      <c r="H18" s="79"/>
      <c r="I18" s="79"/>
    </row>
    <row r="19" spans="1:9" ht="18" customHeight="1">
      <c r="A19" s="39"/>
      <c r="B19" s="40"/>
      <c r="C19" s="41"/>
      <c r="D19" s="42"/>
      <c r="E19" s="18">
        <f t="shared" si="1"/>
        <v>0</v>
      </c>
      <c r="F19" s="19">
        <f t="shared" si="0"/>
        <v>0</v>
      </c>
      <c r="G19" s="67"/>
      <c r="H19" s="68"/>
      <c r="I19" s="69"/>
    </row>
    <row r="20" spans="1:9" ht="18" customHeight="1">
      <c r="A20" s="39"/>
      <c r="B20" s="40"/>
      <c r="C20" s="41"/>
      <c r="D20" s="42"/>
      <c r="E20" s="18">
        <f t="shared" si="1"/>
        <v>0</v>
      </c>
      <c r="F20" s="19">
        <f t="shared" si="0"/>
        <v>0</v>
      </c>
      <c r="G20" s="70"/>
      <c r="H20" s="71"/>
      <c r="I20" s="72"/>
    </row>
    <row r="21" spans="1:9" ht="18" customHeight="1">
      <c r="A21" s="39"/>
      <c r="B21" s="39"/>
      <c r="C21" s="43"/>
      <c r="D21" s="42"/>
      <c r="E21" s="18">
        <f t="shared" si="1"/>
        <v>0</v>
      </c>
      <c r="F21" s="19">
        <f t="shared" si="0"/>
        <v>0</v>
      </c>
      <c r="G21" s="67"/>
      <c r="H21" s="68"/>
      <c r="I21" s="69"/>
    </row>
    <row r="22" spans="1:9" ht="18" customHeight="1">
      <c r="A22" s="10" t="s">
        <v>50</v>
      </c>
      <c r="B22" s="9"/>
      <c r="C22" s="9"/>
      <c r="D22" s="9"/>
      <c r="E22" s="21">
        <f>SUM(E6:E21)</f>
        <v>1.1000000000000001</v>
      </c>
      <c r="F22" s="20">
        <f>SUM(F6:F21)</f>
        <v>57000</v>
      </c>
      <c r="G22" s="67"/>
      <c r="H22" s="68"/>
      <c r="I22" s="69"/>
    </row>
    <row r="23" spans="1:9" ht="18" customHeight="1">
      <c r="A23" s="4"/>
      <c r="B23" s="9"/>
      <c r="C23" s="9"/>
      <c r="D23" s="9"/>
      <c r="E23" s="2"/>
      <c r="F23" s="2"/>
      <c r="G23" s="73"/>
      <c r="H23" s="74"/>
      <c r="I23" s="75"/>
    </row>
    <row r="24" spans="1:9" ht="18" customHeight="1">
      <c r="A24" s="4"/>
      <c r="B24" s="9"/>
      <c r="C24" s="9"/>
      <c r="D24" s="9"/>
      <c r="E24" s="2"/>
      <c r="F24" s="2"/>
      <c r="G24" s="76"/>
      <c r="H24" s="77"/>
      <c r="I24" s="78"/>
    </row>
    <row r="25" spans="1:9" ht="18" customHeight="1">
      <c r="A25" s="5" t="s">
        <v>51</v>
      </c>
      <c r="B25" s="2"/>
      <c r="C25" s="2"/>
      <c r="D25" s="2"/>
      <c r="E25" s="2"/>
      <c r="F25" s="2"/>
      <c r="G25" s="6" t="s">
        <v>52</v>
      </c>
      <c r="H25" s="7" t="s">
        <v>53</v>
      </c>
      <c r="I25" s="7"/>
    </row>
    <row r="26" spans="1:9" ht="18" customHeight="1">
      <c r="A26" s="7" t="s">
        <v>54</v>
      </c>
      <c r="B26" s="24"/>
      <c r="C26" s="24"/>
      <c r="D26" s="24"/>
      <c r="E26" s="24"/>
      <c r="F26" s="22">
        <f>ROUND($F$22*0.062,0)</f>
        <v>3534</v>
      </c>
      <c r="G26" s="3"/>
      <c r="H26" s="80"/>
      <c r="I26" s="80"/>
    </row>
    <row r="27" spans="1:9" ht="18" customHeight="1">
      <c r="A27" s="7" t="s">
        <v>55</v>
      </c>
      <c r="B27" s="24"/>
      <c r="C27" s="24"/>
      <c r="D27" s="24"/>
      <c r="E27" s="24"/>
      <c r="F27" s="22">
        <f>ROUND($F$22*0.0145,0)</f>
        <v>827</v>
      </c>
      <c r="G27" s="3"/>
      <c r="H27" s="80"/>
      <c r="I27" s="80"/>
    </row>
    <row r="28" spans="1:9" ht="18" customHeight="1">
      <c r="A28" s="7" t="s">
        <v>56</v>
      </c>
      <c r="B28" s="24"/>
      <c r="C28" s="24"/>
      <c r="D28" s="24"/>
      <c r="E28" s="24"/>
      <c r="F28" s="47">
        <f>G28*F22</f>
        <v>570</v>
      </c>
      <c r="G28" s="51">
        <v>0.01</v>
      </c>
      <c r="H28" s="79"/>
      <c r="I28" s="79"/>
    </row>
    <row r="29" spans="1:9" ht="18" customHeight="1">
      <c r="A29" s="7" t="s">
        <v>57</v>
      </c>
      <c r="B29" s="24"/>
      <c r="C29" s="24"/>
      <c r="D29" s="24"/>
      <c r="E29" s="24"/>
      <c r="F29" s="47">
        <f>G29*F22</f>
        <v>456</v>
      </c>
      <c r="G29" s="38">
        <v>8.0000000000000002E-3</v>
      </c>
      <c r="H29" s="79"/>
      <c r="I29" s="79"/>
    </row>
    <row r="30" spans="1:9" ht="18" customHeight="1">
      <c r="A30" s="7" t="s">
        <v>58</v>
      </c>
      <c r="B30" s="24"/>
      <c r="C30" s="24"/>
      <c r="D30" s="24"/>
      <c r="E30" s="24"/>
      <c r="F30" s="47">
        <f>G30*F22</f>
        <v>8550</v>
      </c>
      <c r="G30" s="38">
        <v>0.15</v>
      </c>
      <c r="H30" s="79"/>
      <c r="I30" s="79"/>
    </row>
    <row r="31" spans="1:9" ht="18" customHeight="1">
      <c r="A31" s="7" t="s">
        <v>59</v>
      </c>
      <c r="B31" s="24"/>
      <c r="C31" s="24"/>
      <c r="D31" s="24"/>
      <c r="E31" s="24"/>
      <c r="F31" s="47">
        <f>G31*F22</f>
        <v>1710</v>
      </c>
      <c r="G31" s="38">
        <v>0.03</v>
      </c>
      <c r="H31" s="79"/>
      <c r="I31" s="79"/>
    </row>
    <row r="32" spans="1:9" ht="18" customHeight="1">
      <c r="A32" s="62" t="s">
        <v>60</v>
      </c>
      <c r="B32" s="63"/>
      <c r="C32" s="63"/>
      <c r="D32" s="63"/>
      <c r="E32" s="64"/>
      <c r="F32" s="47">
        <f>G32*F22</f>
        <v>0</v>
      </c>
      <c r="G32" s="38">
        <v>0</v>
      </c>
      <c r="H32" s="79"/>
      <c r="I32" s="79"/>
    </row>
    <row r="33" spans="1:9" ht="18" customHeight="1">
      <c r="A33" s="62" t="s">
        <v>60</v>
      </c>
      <c r="B33" s="63"/>
      <c r="C33" s="63"/>
      <c r="D33" s="63"/>
      <c r="E33" s="64"/>
      <c r="F33" s="47">
        <f>G33*F22</f>
        <v>0</v>
      </c>
      <c r="G33" s="38">
        <v>0</v>
      </c>
      <c r="H33" s="67"/>
      <c r="I33" s="69"/>
    </row>
    <row r="34" spans="1:9" ht="18" customHeight="1">
      <c r="A34" s="5" t="s">
        <v>61</v>
      </c>
      <c r="B34" s="2"/>
      <c r="C34" s="2"/>
      <c r="D34" s="2"/>
      <c r="E34" s="2"/>
      <c r="F34" s="22">
        <f>SUM(F26:F33)</f>
        <v>15647</v>
      </c>
      <c r="G34" s="2"/>
      <c r="H34" s="65"/>
      <c r="I34" s="66"/>
    </row>
    <row r="35" spans="1:9" ht="18" customHeight="1">
      <c r="A35" s="5" t="s">
        <v>62</v>
      </c>
      <c r="B35" s="2"/>
      <c r="C35" s="2"/>
      <c r="D35" s="2"/>
      <c r="E35" s="2"/>
      <c r="F35" s="22">
        <f>+F34+F22</f>
        <v>72647</v>
      </c>
      <c r="G35" s="2"/>
      <c r="H35" s="65"/>
      <c r="I35" s="66"/>
    </row>
  </sheetData>
  <mergeCells count="31">
    <mergeCell ref="G10:I10"/>
    <mergeCell ref="G11:I11"/>
    <mergeCell ref="G12:I12"/>
    <mergeCell ref="G13:I13"/>
    <mergeCell ref="H27:I27"/>
    <mergeCell ref="G14:I14"/>
    <mergeCell ref="G15:I15"/>
    <mergeCell ref="G16:I16"/>
    <mergeCell ref="G17:I17"/>
    <mergeCell ref="G18:I18"/>
    <mergeCell ref="G5:I5"/>
    <mergeCell ref="G6:I6"/>
    <mergeCell ref="G7:I7"/>
    <mergeCell ref="G8:I8"/>
    <mergeCell ref="G9:I9"/>
    <mergeCell ref="A32:E32"/>
    <mergeCell ref="A33:E33"/>
    <mergeCell ref="H34:I34"/>
    <mergeCell ref="H35:I35"/>
    <mergeCell ref="G19:I19"/>
    <mergeCell ref="G20:I20"/>
    <mergeCell ref="G21:I21"/>
    <mergeCell ref="G22:I22"/>
    <mergeCell ref="G23:I24"/>
    <mergeCell ref="H28:I28"/>
    <mergeCell ref="H30:I30"/>
    <mergeCell ref="H31:I31"/>
    <mergeCell ref="H32:I32"/>
    <mergeCell ref="H33:I33"/>
    <mergeCell ref="H26:I26"/>
    <mergeCell ref="H29:I29"/>
  </mergeCells>
  <pageMargins left="0.7" right="0.7" top="0.75" bottom="0.75" header="0.3" footer="0.3"/>
  <pageSetup scale="7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5"/>
  <sheetViews>
    <sheetView zoomScale="60" zoomScaleNormal="60" workbookViewId="0">
      <selection activeCell="I14" sqref="I14"/>
    </sheetView>
  </sheetViews>
  <sheetFormatPr defaultRowHeight="14.45"/>
  <cols>
    <col min="8" max="8" width="11.5703125" customWidth="1"/>
    <col min="9" max="9" width="19" customWidth="1"/>
  </cols>
  <sheetData>
    <row r="1" spans="1:9" ht="18.600000000000001">
      <c r="A1" s="11" t="s">
        <v>0</v>
      </c>
    </row>
    <row r="2" spans="1:9" ht="18.600000000000001">
      <c r="A2" s="11" t="s">
        <v>39</v>
      </c>
    </row>
    <row r="3" spans="1:9" ht="18.600000000000001">
      <c r="A3" s="11" t="s">
        <v>63</v>
      </c>
      <c r="E3" s="11" t="s">
        <v>64</v>
      </c>
    </row>
    <row r="4" spans="1:9" ht="15.6">
      <c r="E4" s="48" t="s">
        <v>16</v>
      </c>
    </row>
    <row r="5" spans="1:9" ht="18.600000000000001">
      <c r="A5" s="32" t="s">
        <v>65</v>
      </c>
      <c r="B5" s="30"/>
      <c r="C5" s="30"/>
      <c r="D5" s="30"/>
      <c r="E5" s="30"/>
      <c r="F5" s="30"/>
      <c r="G5" s="30"/>
      <c r="H5" s="30"/>
      <c r="I5" s="34" t="s">
        <v>20</v>
      </c>
    </row>
    <row r="6" spans="1:9">
      <c r="A6" s="27" t="s">
        <v>66</v>
      </c>
      <c r="I6" s="44">
        <v>0</v>
      </c>
    </row>
    <row r="7" spans="1:9">
      <c r="A7" s="27" t="s">
        <v>67</v>
      </c>
      <c r="I7" s="44">
        <v>0</v>
      </c>
    </row>
    <row r="8" spans="1:9" ht="15.95" thickBot="1">
      <c r="A8" s="28" t="s">
        <v>68</v>
      </c>
      <c r="B8" s="29"/>
      <c r="C8" s="29"/>
      <c r="D8" s="29"/>
      <c r="E8" s="29"/>
      <c r="F8" s="29"/>
      <c r="G8" s="29"/>
      <c r="H8" s="29"/>
      <c r="I8" s="33">
        <f>SUM(I6:I7)</f>
        <v>0</v>
      </c>
    </row>
    <row r="9" spans="1:9" ht="15.95" thickTop="1">
      <c r="A9" s="60"/>
      <c r="I9" s="61"/>
    </row>
    <row r="10" spans="1:9" ht="18.600000000000001">
      <c r="A10" s="25" t="s">
        <v>69</v>
      </c>
      <c r="B10" s="26"/>
      <c r="C10" s="26"/>
      <c r="D10" s="26"/>
      <c r="E10" s="26"/>
      <c r="F10" s="26"/>
      <c r="G10" s="26"/>
      <c r="H10" s="26"/>
      <c r="I10" s="31"/>
    </row>
    <row r="11" spans="1:9">
      <c r="A11" s="27" t="s">
        <v>70</v>
      </c>
      <c r="I11" s="44">
        <v>0</v>
      </c>
    </row>
    <row r="12" spans="1:9">
      <c r="A12" s="27" t="s">
        <v>71</v>
      </c>
      <c r="I12" s="44">
        <v>0</v>
      </c>
    </row>
    <row r="13" spans="1:9">
      <c r="A13" s="45" t="s">
        <v>72</v>
      </c>
      <c r="B13" s="46"/>
      <c r="C13" s="46"/>
      <c r="D13" s="46"/>
      <c r="E13" s="46"/>
      <c r="F13" s="46"/>
      <c r="I13" s="44">
        <v>0</v>
      </c>
    </row>
    <row r="14" spans="1:9">
      <c r="A14" s="45" t="s">
        <v>32</v>
      </c>
      <c r="B14" s="46"/>
      <c r="C14" s="46"/>
      <c r="D14" s="46"/>
      <c r="E14" s="46"/>
      <c r="F14" s="46"/>
      <c r="I14" s="44">
        <v>0</v>
      </c>
    </row>
    <row r="15" spans="1:9" ht="15.95" thickBot="1">
      <c r="A15" s="28" t="s">
        <v>73</v>
      </c>
      <c r="B15" s="29"/>
      <c r="C15" s="29"/>
      <c r="D15" s="29"/>
      <c r="E15" s="29"/>
      <c r="F15" s="29"/>
      <c r="G15" s="29"/>
      <c r="H15" s="29"/>
      <c r="I15" s="33">
        <f>SUM(I11:I14)</f>
        <v>0</v>
      </c>
    </row>
  </sheetData>
  <pageMargins left="0.7" right="0.7" top="0.75" bottom="0.75" header="0.3" footer="0.3"/>
  <pageSetup scale="75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EE5A54EA486488A2D956D83455904" ma:contentTypeVersion="18" ma:contentTypeDescription="Create a new document." ma:contentTypeScope="" ma:versionID="24ce1d14f2077f70b50ae9c00518dd52">
  <xsd:schema xmlns:xsd="http://www.w3.org/2001/XMLSchema" xmlns:xs="http://www.w3.org/2001/XMLSchema" xmlns:p="http://schemas.microsoft.com/office/2006/metadata/properties" xmlns:ns2="2776d831-a630-484e-9d3f-5790ae97d4ae" xmlns:ns3="0eb043dd-78e1-4fa8-b6fd-2f539af9cd87" targetNamespace="http://schemas.microsoft.com/office/2006/metadata/properties" ma:root="true" ma:fieldsID="7bd3bbca649cae3802aa8047fc83ce8d" ns2:_="" ns3:_="">
    <xsd:import namespace="2776d831-a630-484e-9d3f-5790ae97d4ae"/>
    <xsd:import namespace="0eb043dd-78e1-4fa8-b6fd-2f539af9cd87"/>
    <xsd:element name="properties">
      <xsd:complexType>
        <xsd:sequence>
          <xsd:element name="documentManagement">
            <xsd:complexType>
              <xsd:all>
                <xsd:element ref="ns2:In_x002d_Charge" minOccurs="0"/>
                <xsd:element ref="ns2:TypeofAgreement" minOccurs="0"/>
                <xsd:element ref="ns2:Estimated_x0023_ofContracts" minOccurs="0"/>
                <xsd:element ref="ns2:Period_x0028_estimated_x0029_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d831-a630-484e-9d3f-5790ae97d4ae" elementFormDefault="qualified">
    <xsd:import namespace="http://schemas.microsoft.com/office/2006/documentManagement/types"/>
    <xsd:import namespace="http://schemas.microsoft.com/office/infopath/2007/PartnerControls"/>
    <xsd:element name="In_x002d_Charge" ma:index="8" nillable="true" ma:displayName="In-Charge" ma:format="Dropdown" ma:internalName="In_x002d_Charge">
      <xsd:simpleType>
        <xsd:restriction base="dms:Text">
          <xsd:maxLength value="255"/>
        </xsd:restriction>
      </xsd:simpleType>
    </xsd:element>
    <xsd:element name="TypeofAgreement" ma:index="9" nillable="true" ma:displayName="Type of Agreement" ma:format="Dropdown" ma:internalName="TypeofAgreement">
      <xsd:simpleType>
        <xsd:restriction base="dms:Text">
          <xsd:maxLength value="255"/>
        </xsd:restriction>
      </xsd:simpleType>
    </xsd:element>
    <xsd:element name="Estimated_x0023_ofContracts" ma:index="10" nillable="true" ma:displayName="Estimated # of Contracts" ma:format="Dropdown" ma:internalName="Estimated_x0023_ofContracts">
      <xsd:simpleType>
        <xsd:restriction base="dms:Text">
          <xsd:maxLength value="255"/>
        </xsd:restriction>
      </xsd:simpleType>
    </xsd:element>
    <xsd:element name="Period_x0028_estimated_x0029_" ma:index="11" nillable="true" ma:displayName="Period (estimated)" ma:format="Dropdown" ma:internalName="Period_x0028_estimated_x0029_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de56d7c-167c-43b3-8a27-12bdc20e8e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043dd-78e1-4fa8-b6fd-2f539af9cd8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a497e2-8b98-4fa2-b345-65017a8b2045}" ma:internalName="TaxCatchAll" ma:showField="CatchAllData" ma:web="0eb043dd-78e1-4fa8-b6fd-2f539af9c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b043dd-78e1-4fa8-b6fd-2f539af9cd87" xsi:nil="true"/>
    <lcf76f155ced4ddcb4097134ff3c332f xmlns="2776d831-a630-484e-9d3f-5790ae97d4ae">
      <Terms xmlns="http://schemas.microsoft.com/office/infopath/2007/PartnerControls"/>
    </lcf76f155ced4ddcb4097134ff3c332f>
    <TypeofAgreement xmlns="2776d831-a630-484e-9d3f-5790ae97d4ae" xsi:nil="true"/>
    <Period_x0028_estimated_x0029_ xmlns="2776d831-a630-484e-9d3f-5790ae97d4ae" xsi:nil="true"/>
    <In_x002d_Charge xmlns="2776d831-a630-484e-9d3f-5790ae97d4ae" xsi:nil="true"/>
    <Estimated_x0023_ofContracts xmlns="2776d831-a630-484e-9d3f-5790ae97d4ae" xsi:nil="true"/>
    <SharedWithUsers xmlns="0eb043dd-78e1-4fa8-b6fd-2f539af9cd87">
      <UserInfo>
        <DisplayName>Aminah Muhammad</DisplayName>
        <AccountId>6</AccountId>
        <AccountType/>
      </UserInfo>
      <UserInfo>
        <DisplayName>Nicole Bahena</DisplayName>
        <AccountId>26</AccountId>
        <AccountType/>
      </UserInfo>
      <UserInfo>
        <DisplayName>Adan Rodriguez Romero</DisplayName>
        <AccountId>71</AccountId>
        <AccountType/>
      </UserInfo>
      <UserInfo>
        <DisplayName>Beth Horwitz</DisplayName>
        <AccountId>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D9C8284-4704-4CB9-AFAE-2ED40D78E1FA}"/>
</file>

<file path=customXml/itemProps2.xml><?xml version="1.0" encoding="utf-8"?>
<ds:datastoreItem xmlns:ds="http://schemas.openxmlformats.org/officeDocument/2006/customXml" ds:itemID="{F590AFBD-BAE6-40FA-B32C-8F2665D7FDC2}"/>
</file>

<file path=customXml/itemProps3.xml><?xml version="1.0" encoding="utf-8"?>
<ds:datastoreItem xmlns:ds="http://schemas.openxmlformats.org/officeDocument/2006/customXml" ds:itemID="{C9CF090A-F6A7-4833-B144-DC2307B979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H. Gaydos</dc:creator>
  <cp:keywords/>
  <dc:description/>
  <cp:lastModifiedBy/>
  <cp:revision/>
  <dcterms:created xsi:type="dcterms:W3CDTF">2020-03-06T16:38:10Z</dcterms:created>
  <dcterms:modified xsi:type="dcterms:W3CDTF">2025-12-29T21:13:18Z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0x010100AFEEE5A54EA486488A2D956D83455904</vt:lpwstr>
  </property>
  <property fmtid="{D5CDD505-2E9C-101B-9397-08002B2CF9AE}" pid="3" name="MediaServiceImageTags">
    <vt:lpwstr/>
  </property>
  <property fmtid="{D5CDD505-2E9C-101B-9397-08002B2CF9AE}" pid="4" name="Order">
    <vt:r8>4437500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